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ves\Documents\Organizers\"/>
    </mc:Choice>
  </mc:AlternateContent>
  <bookViews>
    <workbookView xWindow="0" yWindow="0" windowWidth="20480" windowHeight="76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H18" i="1" l="1"/>
  <c r="F18" i="1"/>
  <c r="H17" i="1"/>
  <c r="I17" i="1" s="1"/>
  <c r="G17" i="1"/>
  <c r="G16" i="1"/>
  <c r="H15" i="1"/>
  <c r="I15" i="1" s="1"/>
  <c r="G15" i="1"/>
  <c r="F15" i="1"/>
  <c r="E16" i="1" s="1"/>
  <c r="E17" i="1" s="1"/>
  <c r="G14" i="1"/>
  <c r="H13" i="1"/>
  <c r="F13" i="1"/>
  <c r="E14" i="1" s="1"/>
  <c r="E15" i="1" s="1"/>
  <c r="H11" i="1"/>
  <c r="G12" i="1" s="1"/>
  <c r="G13" i="1" s="1"/>
  <c r="I13" i="1" s="1"/>
  <c r="H10" i="1"/>
  <c r="G11" i="1" s="1"/>
  <c r="F10" i="1"/>
  <c r="E11" i="1" s="1"/>
  <c r="H8" i="1"/>
  <c r="G9" i="1" s="1"/>
  <c r="G10" i="1" s="1"/>
  <c r="I10" i="1" s="1"/>
  <c r="H7" i="1"/>
  <c r="G8" i="1" s="1"/>
  <c r="F7" i="1"/>
  <c r="E8" i="1" s="1"/>
  <c r="E7" i="1"/>
  <c r="H6" i="1"/>
  <c r="I6" i="1" s="1"/>
  <c r="F6" i="1"/>
  <c r="G5" i="1"/>
  <c r="H4" i="1"/>
  <c r="I4" i="1" s="1"/>
  <c r="F4" i="1"/>
  <c r="G2" i="1"/>
  <c r="F17" i="1" s="1"/>
  <c r="E18" i="1" s="1"/>
  <c r="I8" i="1" l="1"/>
  <c r="G18" i="1"/>
  <c r="I18" i="1" s="1"/>
  <c r="G7" i="1"/>
  <c r="I7" i="1" s="1"/>
  <c r="F8" i="1"/>
  <c r="E9" i="1" s="1"/>
  <c r="E10" i="1" s="1"/>
  <c r="F11" i="1"/>
  <c r="E12" i="1" s="1"/>
  <c r="E13" i="1" s="1"/>
  <c r="I11" i="1"/>
  <c r="E5" i="1"/>
</calcChain>
</file>

<file path=xl/sharedStrings.xml><?xml version="1.0" encoding="utf-8"?>
<sst xmlns="http://schemas.openxmlformats.org/spreadsheetml/2006/main" count="54" uniqueCount="51">
  <si>
    <t>PROJECT TITLE</t>
  </si>
  <si>
    <t>Title</t>
  </si>
  <si>
    <t>WORD COUNT</t>
  </si>
  <si>
    <t>&lt;-- Fill this cell to generate the page and beat counts.</t>
  </si>
  <si>
    <t>TAGLINE</t>
  </si>
  <si>
    <t>A short, clear and concise description of the story.</t>
  </si>
  <si>
    <t>PAGE COUNT</t>
  </si>
  <si>
    <t>STAGE</t>
  </si>
  <si>
    <t>7-POINT 
PLOT SUMMARY</t>
  </si>
  <si>
    <t>BEAT</t>
  </si>
  <si>
    <t>DESCRIPTION</t>
  </si>
  <si>
    <t>PAGE</t>
  </si>
  <si>
    <t>WORDS IN BEAT</t>
  </si>
  <si>
    <t>CHAPTER(S)/SCENE(S) SYNOPSIS</t>
  </si>
  <si>
    <t>Setup</t>
  </si>
  <si>
    <t>A summary of the Setup, as defined/explored by your 7-point plot outline.</t>
  </si>
  <si>
    <t>Opening Image</t>
  </si>
  <si>
    <t>Sets the tone, mood, type, and scope of the project. A "before" snapshot.</t>
  </si>
  <si>
    <t>A synopsis of the chapter(s)/scene(s) in this beat. 
If you’re using this in conjunction with the 7-point plot system, you can just copy and paste the relevant parts from the 7-point plot summary.</t>
  </si>
  <si>
    <t>Theme Stated</t>
  </si>
  <si>
    <t>Secondary character poses question or statement to MC that is theme of the story.</t>
  </si>
  <si>
    <t>Set-up</t>
  </si>
  <si>
    <t>Introduce or hint at every character in A story; plant character tics to be addressed later on.</t>
  </si>
  <si>
    <t>Turning point 1</t>
  </si>
  <si>
    <t>Catalyst</t>
  </si>
  <si>
    <t>Life-changing event that knocks down house of cards.</t>
  </si>
  <si>
    <t>Debate</t>
  </si>
  <si>
    <t>Point of no return; character makes a choice</t>
  </si>
  <si>
    <t>Act II 
part 1
/
Pinch point 1</t>
  </si>
  <si>
    <t>Act II</t>
  </si>
  <si>
    <t>A strong, definite change of playing field. Do not ease into Act II.</t>
  </si>
  <si>
    <t>B-Story</t>
  </si>
  <si>
    <t>Often the "love" story; gives us a break from the tension of the A story; carries theme of story; often uses new "funhouse" version of characters.</t>
  </si>
  <si>
    <r>
      <rPr>
        <b/>
        <sz val="10"/>
        <color indexed="8"/>
        <rFont val="Trebuchet MS"/>
      </rPr>
      <t xml:space="preserve">Fun &amp; Games </t>
    </r>
    <r>
      <rPr>
        <b/>
        <i/>
        <sz val="10"/>
        <color indexed="8"/>
        <rFont val="Trebuchet MS"/>
      </rPr>
      <t>(for the reader)</t>
    </r>
  </si>
  <si>
    <t>"The promise of the premise" / the heart of the story / all about [the reader] having fun</t>
  </si>
  <si>
    <t>Midpoint</t>
  </si>
  <si>
    <t>Threshold between 1st half and 2nd half; can be false peak or false collapse; stakes are raised; fun and games over</t>
  </si>
  <si>
    <t>Act II 
part 2
/
Pinch point 2</t>
  </si>
  <si>
    <t>Bad Guys Close In</t>
  </si>
  <si>
    <t>Bad guys regroup  and send heavy artillery ; hero's team begins to unravel</t>
  </si>
  <si>
    <t>All is Lost</t>
  </si>
  <si>
    <t>Opposite of midpoint (peak/collapse); whiff of death - old way of thinking dies/give up moment/runaway moment; false defeat; no hope</t>
  </si>
  <si>
    <t>Black moment</t>
  </si>
  <si>
    <t>Darkest point; MC has lost everything</t>
  </si>
  <si>
    <t>Turning point 2</t>
  </si>
  <si>
    <t>Act III</t>
  </si>
  <si>
    <t>A story and B story combine and reveal solution</t>
  </si>
  <si>
    <t>Finale</t>
  </si>
  <si>
    <t>Wrap-up; dispatch all bad guys in ascending order, working way up to the boss</t>
  </si>
  <si>
    <t>Final Image</t>
  </si>
  <si>
    <t>Opposite of opening image; show how much change has occurred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</si>
</sst>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0]\ * \(#,##0\);[=0]\ * &quot;-&quot;??\ ;\ * #,##0\ "/>
  </numFmts>
  <fonts count="12">
    <font>
      <sz val="12"/>
      <color indexed="8"/>
      <name val="Verdana"/>
    </font>
    <font>
      <sz val="12"/>
      <color indexed="8"/>
      <name val="Times New Roman"/>
    </font>
    <font>
      <b/>
      <sz val="10"/>
      <color indexed="8"/>
      <name val="Helvetica Neue"/>
    </font>
    <font>
      <b/>
      <sz val="13"/>
      <color indexed="10"/>
      <name val="Trebuchet MS"/>
    </font>
    <font>
      <sz val="12"/>
      <color indexed="8"/>
      <name val="Trebuchet MS"/>
    </font>
    <font>
      <b/>
      <sz val="11"/>
      <color indexed="10"/>
      <name val="Trebuchet MS"/>
    </font>
    <font>
      <sz val="11"/>
      <color indexed="8"/>
      <name val="Trebuchet MS"/>
    </font>
    <font>
      <i/>
      <sz val="10"/>
      <color indexed="14"/>
      <name val="Trebuchet MS"/>
    </font>
    <font>
      <sz val="10"/>
      <color indexed="8"/>
      <name val="Trebuchet MS"/>
    </font>
    <font>
      <b/>
      <sz val="10"/>
      <color indexed="10"/>
      <name val="Trebuchet MS"/>
    </font>
    <font>
      <b/>
      <sz val="10"/>
      <color indexed="8"/>
      <name val="Trebuchet MS"/>
    </font>
    <font>
      <b/>
      <i/>
      <sz val="10"/>
      <color indexed="8"/>
      <name val="Trebuchet MS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11"/>
      </top>
      <bottom style="dotted">
        <color indexed="11"/>
      </bottom>
      <diagonal/>
    </border>
    <border>
      <left/>
      <right style="thin">
        <color indexed="12"/>
      </right>
      <top style="thin">
        <color indexed="8"/>
      </top>
      <bottom style="dotted">
        <color indexed="11"/>
      </bottom>
      <diagonal/>
    </border>
    <border>
      <left style="thin">
        <color indexed="12"/>
      </left>
      <right/>
      <top style="thin">
        <color indexed="8"/>
      </top>
      <bottom style="dotted">
        <color indexed="11"/>
      </bottom>
      <diagonal/>
    </border>
    <border>
      <left/>
      <right/>
      <top style="thin">
        <color indexed="8"/>
      </top>
      <bottom style="dotted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dotted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11"/>
      </top>
      <bottom style="thin">
        <color indexed="8"/>
      </bottom>
      <diagonal/>
    </border>
    <border>
      <left/>
      <right style="thin">
        <color indexed="12"/>
      </right>
      <top style="dotted">
        <color indexed="11"/>
      </top>
      <bottom style="thin">
        <color indexed="8"/>
      </bottom>
      <diagonal/>
    </border>
    <border>
      <left style="thin">
        <color indexed="12"/>
      </left>
      <right/>
      <top style="dotted">
        <color indexed="11"/>
      </top>
      <bottom style="thin">
        <color indexed="11"/>
      </bottom>
      <diagonal/>
    </border>
    <border>
      <left/>
      <right style="thin">
        <color indexed="12"/>
      </right>
      <top style="dotted">
        <color indexed="11"/>
      </top>
      <bottom style="thin">
        <color indexed="11"/>
      </bottom>
      <diagonal/>
    </border>
    <border>
      <left/>
      <right/>
      <top style="dotted">
        <color indexed="11"/>
      </top>
      <bottom style="thin">
        <color indexed="11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top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10" fillId="5" borderId="17" xfId="0" applyNumberFormat="1" applyFont="1" applyFill="1" applyBorder="1" applyAlignment="1">
      <alignment horizontal="center" vertical="center" wrapText="1"/>
    </xf>
    <xf numFmtId="0" fontId="8" fillId="5" borderId="17" xfId="0" applyNumberFormat="1" applyFont="1" applyFill="1" applyBorder="1" applyAlignment="1">
      <alignment vertical="center" wrapText="1"/>
    </xf>
    <xf numFmtId="164" fontId="8" fillId="5" borderId="17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0" fontId="8" fillId="4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/>
    </xf>
    <xf numFmtId="0" fontId="8" fillId="7" borderId="17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10" fillId="10" borderId="17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10" fillId="12" borderId="17" xfId="0" applyNumberFormat="1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10" fillId="14" borderId="23" xfId="0" applyNumberFormat="1" applyFont="1" applyFill="1" applyBorder="1" applyAlignment="1">
      <alignment horizontal="center" vertical="center" wrapText="1"/>
    </xf>
    <xf numFmtId="0" fontId="2" fillId="5" borderId="25" xfId="0" applyNumberFormat="1" applyFont="1" applyFill="1" applyBorder="1" applyAlignment="1">
      <alignment horizontal="left" vertical="center"/>
    </xf>
    <xf numFmtId="0" fontId="10" fillId="11" borderId="23" xfId="0" applyNumberFormat="1" applyFont="1" applyFill="1" applyBorder="1" applyAlignment="1">
      <alignment horizontal="center" vertical="center" wrapText="1"/>
    </xf>
    <xf numFmtId="0" fontId="2" fillId="5" borderId="24" xfId="0" applyNumberFormat="1" applyFont="1" applyFill="1" applyBorder="1" applyAlignment="1">
      <alignment horizontal="left" vertical="center"/>
    </xf>
    <xf numFmtId="164" fontId="8" fillId="5" borderId="18" xfId="0" applyNumberFormat="1" applyFont="1" applyFill="1" applyBorder="1" applyAlignment="1">
      <alignment horizontal="center" vertical="center"/>
    </xf>
    <xf numFmtId="0" fontId="1" fillId="5" borderId="19" xfId="0" applyNumberFormat="1" applyFont="1" applyFill="1" applyBorder="1" applyAlignment="1">
      <alignment vertical="center"/>
    </xf>
    <xf numFmtId="0" fontId="10" fillId="8" borderId="23" xfId="0" applyNumberFormat="1" applyFont="1" applyFill="1" applyBorder="1" applyAlignment="1">
      <alignment horizontal="center" vertical="center" wrapText="1"/>
    </xf>
    <xf numFmtId="0" fontId="10" fillId="7" borderId="23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4" fillId="3" borderId="11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9" fillId="2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2F3764"/>
      <rgbColor rgb="FF515151"/>
      <rgbColor rgb="FFCBCCCB"/>
      <rgbColor rgb="FFBDC0BF"/>
      <rgbColor rgb="FF5F5F5F"/>
      <rgbColor rgb="FFDFEDD3"/>
      <rgbColor rgb="FFFEFFFF"/>
      <rgbColor rgb="FFDBDBDB"/>
      <rgbColor rgb="FFFFF1D4"/>
      <rgbColor rgb="FFFFDAD7"/>
      <rgbColor rgb="FFFFE2D6"/>
      <rgbColor rgb="FFB5D0FF"/>
      <rgbColor rgb="FFD3E2FE"/>
      <rgbColor rgb="FFF0C9FE"/>
      <rgbColor rgb="FFF2C9FB"/>
      <rgbColor rgb="FFD8C9F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"/>
  <sheetViews>
    <sheetView showGridLines="0" tabSelected="1" workbookViewId="0">
      <pane xSplit="3" ySplit="3" topLeftCell="D4" activePane="bottomRight" state="frozenSplit"/>
      <selection pane="topRight"/>
      <selection pane="bottomLeft"/>
      <selection pane="bottomRight" activeCell="D4" sqref="D4"/>
    </sheetView>
  </sheetViews>
  <sheetFormatPr defaultColWidth="7.46484375" defaultRowHeight="13" customHeight="1"/>
  <cols>
    <col min="1" max="1" width="5.86328125" style="1" customWidth="1"/>
    <col min="2" max="2" width="17.46484375" style="1" customWidth="1"/>
    <col min="3" max="3" width="5.86328125" style="1" customWidth="1"/>
    <col min="4" max="4" width="21.19921875" style="1" customWidth="1"/>
    <col min="5" max="9" width="5.59765625" style="1" customWidth="1"/>
    <col min="10" max="10" width="41.53125" style="1" customWidth="1"/>
    <col min="11" max="256" width="7.46484375" style="1" customWidth="1"/>
  </cols>
  <sheetData>
    <row r="1" spans="1:10" ht="33" customHeight="1">
      <c r="A1" s="2"/>
      <c r="B1" s="3" t="s">
        <v>0</v>
      </c>
      <c r="C1" s="46" t="s">
        <v>1</v>
      </c>
      <c r="D1" s="47"/>
      <c r="E1" s="50" t="s">
        <v>2</v>
      </c>
      <c r="F1" s="51"/>
      <c r="G1" s="4">
        <v>100000</v>
      </c>
      <c r="H1" s="56" t="s">
        <v>3</v>
      </c>
      <c r="I1" s="57"/>
      <c r="J1" s="58"/>
    </row>
    <row r="2" spans="1:10" ht="33" customHeight="1">
      <c r="A2" s="5"/>
      <c r="B2" s="6" t="s">
        <v>4</v>
      </c>
      <c r="C2" s="44" t="s">
        <v>5</v>
      </c>
      <c r="D2" s="45"/>
      <c r="E2" s="48" t="s">
        <v>6</v>
      </c>
      <c r="F2" s="49"/>
      <c r="G2" s="7">
        <f>SUM(G1/250)</f>
        <v>400</v>
      </c>
      <c r="H2" s="8"/>
      <c r="I2" s="9"/>
      <c r="J2" s="10"/>
    </row>
    <row r="3" spans="1:10" ht="33" customHeight="1">
      <c r="A3" s="11" t="s">
        <v>7</v>
      </c>
      <c r="B3" s="11" t="s">
        <v>8</v>
      </c>
      <c r="C3" s="11" t="s">
        <v>9</v>
      </c>
      <c r="D3" s="12" t="s">
        <v>10</v>
      </c>
      <c r="E3" s="52" t="s">
        <v>11</v>
      </c>
      <c r="F3" s="53"/>
      <c r="G3" s="54" t="s">
        <v>2</v>
      </c>
      <c r="H3" s="55"/>
      <c r="I3" s="13" t="s">
        <v>12</v>
      </c>
      <c r="J3" s="13" t="s">
        <v>13</v>
      </c>
    </row>
    <row r="4" spans="1:10" ht="58" customHeight="1">
      <c r="A4" s="39" t="s">
        <v>14</v>
      </c>
      <c r="B4" s="43" t="s">
        <v>15</v>
      </c>
      <c r="C4" s="14" t="s">
        <v>16</v>
      </c>
      <c r="D4" s="15" t="s">
        <v>17</v>
      </c>
      <c r="E4" s="16">
        <v>1</v>
      </c>
      <c r="F4" s="16">
        <f>SUM(G2*1%)</f>
        <v>4</v>
      </c>
      <c r="G4" s="16">
        <v>1</v>
      </c>
      <c r="H4" s="16">
        <f>SUM(G1*0.01)</f>
        <v>1000</v>
      </c>
      <c r="I4" s="17">
        <f>SUM(H4-G4)+1</f>
        <v>1000</v>
      </c>
      <c r="J4" s="18" t="s">
        <v>18</v>
      </c>
    </row>
    <row r="5" spans="1:10" ht="58" customHeight="1">
      <c r="A5" s="34"/>
      <c r="B5" s="41"/>
      <c r="C5" s="14" t="s">
        <v>19</v>
      </c>
      <c r="D5" s="15" t="s">
        <v>20</v>
      </c>
      <c r="E5" s="35">
        <f>SUM(G2*0.0455)</f>
        <v>18.2</v>
      </c>
      <c r="F5" s="36"/>
      <c r="G5" s="35">
        <f>SUM(G1*0.0455)</f>
        <v>4550</v>
      </c>
      <c r="H5" s="36"/>
      <c r="I5" s="19"/>
      <c r="J5" s="20"/>
    </row>
    <row r="6" spans="1:10" ht="58" customHeight="1">
      <c r="A6" s="32"/>
      <c r="B6" s="42"/>
      <c r="C6" s="14" t="s">
        <v>21</v>
      </c>
      <c r="D6" s="15" t="s">
        <v>22</v>
      </c>
      <c r="E6" s="16">
        <v>1</v>
      </c>
      <c r="F6" s="16">
        <f>SUM(G2*0.091)</f>
        <v>36.4</v>
      </c>
      <c r="G6" s="16">
        <v>1</v>
      </c>
      <c r="H6" s="16">
        <f>SUM(G1*0.091)</f>
        <v>9100</v>
      </c>
      <c r="I6" s="19">
        <f>SUM(H6-G6)+1</f>
        <v>9100</v>
      </c>
      <c r="J6" s="20"/>
    </row>
    <row r="7" spans="1:10" ht="58" customHeight="1">
      <c r="A7" s="38" t="s">
        <v>23</v>
      </c>
      <c r="B7" s="40"/>
      <c r="C7" s="14" t="s">
        <v>24</v>
      </c>
      <c r="D7" s="15" t="s">
        <v>25</v>
      </c>
      <c r="E7" s="21">
        <f>F6</f>
        <v>36.4</v>
      </c>
      <c r="F7" s="16">
        <f>SUM(G2*0.1092)</f>
        <v>43.68</v>
      </c>
      <c r="G7" s="21">
        <f>H6</f>
        <v>9100</v>
      </c>
      <c r="H7" s="16">
        <f>SUM(G1*0.1092)</f>
        <v>10920</v>
      </c>
      <c r="I7" s="19">
        <f>SUM(H7-G7)</f>
        <v>1820</v>
      </c>
      <c r="J7" s="22"/>
    </row>
    <row r="8" spans="1:10" ht="58" customHeight="1">
      <c r="A8" s="32"/>
      <c r="B8" s="42"/>
      <c r="C8" s="14" t="s">
        <v>26</v>
      </c>
      <c r="D8" s="15" t="s">
        <v>27</v>
      </c>
      <c r="E8" s="16">
        <f>SUM(F7)</f>
        <v>43.68</v>
      </c>
      <c r="F8" s="16">
        <f>SUM(G2*0.2275)</f>
        <v>91</v>
      </c>
      <c r="G8" s="16">
        <f>SUM(H7)</f>
        <v>10920</v>
      </c>
      <c r="H8" s="16">
        <f>SUM(G1*0.2275)</f>
        <v>22750</v>
      </c>
      <c r="I8" s="19">
        <f>SUM(H8-G8)</f>
        <v>11830</v>
      </c>
      <c r="J8" s="22"/>
    </row>
    <row r="9" spans="1:10" ht="58" customHeight="1">
      <c r="A9" s="37" t="s">
        <v>28</v>
      </c>
      <c r="B9" s="40"/>
      <c r="C9" s="14" t="s">
        <v>29</v>
      </c>
      <c r="D9" s="15" t="s">
        <v>30</v>
      </c>
      <c r="E9" s="35">
        <f>F8</f>
        <v>91</v>
      </c>
      <c r="F9" s="36"/>
      <c r="G9" s="35">
        <f>H8</f>
        <v>22750</v>
      </c>
      <c r="H9" s="36"/>
      <c r="I9" s="19"/>
      <c r="J9" s="23"/>
    </row>
    <row r="10" spans="1:10" ht="58" customHeight="1">
      <c r="A10" s="34"/>
      <c r="B10" s="41"/>
      <c r="C10" s="14" t="s">
        <v>31</v>
      </c>
      <c r="D10" s="15" t="s">
        <v>32</v>
      </c>
      <c r="E10" s="21">
        <f>E9</f>
        <v>91</v>
      </c>
      <c r="F10" s="16">
        <f>SUM(G2*0.273)</f>
        <v>109.2</v>
      </c>
      <c r="G10" s="21">
        <f>G9</f>
        <v>22750</v>
      </c>
      <c r="H10" s="16">
        <f>SUM(G1*0.273)</f>
        <v>27300.000000000004</v>
      </c>
      <c r="I10" s="19">
        <f>SUM(H10-G10)</f>
        <v>4550.0000000000036</v>
      </c>
      <c r="J10" s="23"/>
    </row>
    <row r="11" spans="1:10" ht="58" customHeight="1">
      <c r="A11" s="32"/>
      <c r="B11" s="42"/>
      <c r="C11" s="14" t="s">
        <v>33</v>
      </c>
      <c r="D11" s="15" t="s">
        <v>34</v>
      </c>
      <c r="E11" s="16">
        <f>SUM(F10)</f>
        <v>109.2</v>
      </c>
      <c r="F11" s="16">
        <f>SUM(G2*0.5005)</f>
        <v>200.2</v>
      </c>
      <c r="G11" s="16">
        <f>SUM(H10)</f>
        <v>27300.000000000004</v>
      </c>
      <c r="H11" s="16">
        <f>SUM(G1*0.5005)</f>
        <v>50049.999999999993</v>
      </c>
      <c r="I11" s="19">
        <f>SUM(H11-G11)</f>
        <v>22749.999999999989</v>
      </c>
      <c r="J11" s="23"/>
    </row>
    <row r="12" spans="1:10" ht="58" customHeight="1">
      <c r="A12" s="24" t="s">
        <v>35</v>
      </c>
      <c r="B12" s="25"/>
      <c r="C12" s="14" t="s">
        <v>35</v>
      </c>
      <c r="D12" s="15" t="s">
        <v>36</v>
      </c>
      <c r="E12" s="35">
        <f>SUM(F11)</f>
        <v>200.2</v>
      </c>
      <c r="F12" s="36"/>
      <c r="G12" s="35">
        <f>SUM(H11)</f>
        <v>50049.999999999993</v>
      </c>
      <c r="H12" s="36"/>
      <c r="I12" s="19"/>
      <c r="J12" s="26"/>
    </row>
    <row r="13" spans="1:10" ht="58" customHeight="1">
      <c r="A13" s="33" t="s">
        <v>37</v>
      </c>
      <c r="B13" s="40"/>
      <c r="C13" s="14" t="s">
        <v>38</v>
      </c>
      <c r="D13" s="15" t="s">
        <v>39</v>
      </c>
      <c r="E13" s="16">
        <f>SUM(E12)</f>
        <v>200.2</v>
      </c>
      <c r="F13" s="16">
        <f>SUM(G2*0.6825)</f>
        <v>273</v>
      </c>
      <c r="G13" s="16">
        <f>SUM(G12)</f>
        <v>50049.999999999993</v>
      </c>
      <c r="H13" s="16">
        <f>SUM(G1*0.6825)</f>
        <v>68250</v>
      </c>
      <c r="I13" s="19">
        <f>SUM(H13-G13)</f>
        <v>18200.000000000007</v>
      </c>
      <c r="J13" s="27"/>
    </row>
    <row r="14" spans="1:10" ht="58" customHeight="1">
      <c r="A14" s="34"/>
      <c r="B14" s="41"/>
      <c r="C14" s="14" t="s">
        <v>40</v>
      </c>
      <c r="D14" s="15" t="s">
        <v>41</v>
      </c>
      <c r="E14" s="35">
        <f>SUM(F13)</f>
        <v>273</v>
      </c>
      <c r="F14" s="36"/>
      <c r="G14" s="35">
        <f>SUM(H13)</f>
        <v>68250</v>
      </c>
      <c r="H14" s="36"/>
      <c r="I14" s="19"/>
      <c r="J14" s="27"/>
    </row>
    <row r="15" spans="1:10" ht="58" customHeight="1">
      <c r="A15" s="32"/>
      <c r="B15" s="42"/>
      <c r="C15" s="14" t="s">
        <v>42</v>
      </c>
      <c r="D15" s="15" t="s">
        <v>43</v>
      </c>
      <c r="E15" s="16">
        <f>SUM(E14)</f>
        <v>273</v>
      </c>
      <c r="F15" s="16">
        <f>SUM(G2*0.7735)</f>
        <v>309.39999999999998</v>
      </c>
      <c r="G15" s="16">
        <f>SUM(G14)</f>
        <v>68250</v>
      </c>
      <c r="H15" s="16">
        <f>SUM(G1*0.7735)</f>
        <v>77350</v>
      </c>
      <c r="I15" s="19">
        <f>SUM(H15-G15)</f>
        <v>9100</v>
      </c>
      <c r="J15" s="27"/>
    </row>
    <row r="16" spans="1:10" ht="58" customHeight="1">
      <c r="A16" s="28" t="s">
        <v>44</v>
      </c>
      <c r="B16" s="25"/>
      <c r="C16" s="14" t="s">
        <v>45</v>
      </c>
      <c r="D16" s="15" t="s">
        <v>46</v>
      </c>
      <c r="E16" s="35">
        <f>SUM(F15)</f>
        <v>309.39999999999998</v>
      </c>
      <c r="F16" s="36"/>
      <c r="G16" s="35">
        <f>SUM(H15)</f>
        <v>77350</v>
      </c>
      <c r="H16" s="36"/>
      <c r="I16" s="19"/>
      <c r="J16" s="29"/>
    </row>
    <row r="17" spans="1:10" ht="58" customHeight="1">
      <c r="A17" s="31" t="s">
        <v>45</v>
      </c>
      <c r="B17" s="40"/>
      <c r="C17" s="14" t="s">
        <v>47</v>
      </c>
      <c r="D17" s="15" t="s">
        <v>48</v>
      </c>
      <c r="E17" s="16">
        <f>SUM(E16)</f>
        <v>309.39999999999998</v>
      </c>
      <c r="F17" s="16">
        <f>SUM(G2*0.991)</f>
        <v>396.4</v>
      </c>
      <c r="G17" s="16">
        <f>SUM(G16)</f>
        <v>77350</v>
      </c>
      <c r="H17" s="16">
        <f>SUM(G1*0.991)</f>
        <v>99100</v>
      </c>
      <c r="I17" s="19">
        <f>SUM(H17-G17)</f>
        <v>21750</v>
      </c>
      <c r="J17" s="30"/>
    </row>
    <row r="18" spans="1:10" ht="58" customHeight="1">
      <c r="A18" s="32"/>
      <c r="B18" s="42"/>
      <c r="C18" s="14" t="s">
        <v>49</v>
      </c>
      <c r="D18" s="15" t="s">
        <v>50</v>
      </c>
      <c r="E18" s="16">
        <f>SUM(F17)</f>
        <v>396.4</v>
      </c>
      <c r="F18" s="16">
        <f>SUM(G2*1)</f>
        <v>400</v>
      </c>
      <c r="G18" s="16">
        <f>SUM(H17)</f>
        <v>99100</v>
      </c>
      <c r="H18" s="16">
        <f>SUM(G1)</f>
        <v>100000</v>
      </c>
      <c r="I18" s="19">
        <f>SUM(H18-G18)</f>
        <v>900</v>
      </c>
      <c r="J18" s="30"/>
    </row>
  </sheetData>
  <mergeCells count="27">
    <mergeCell ref="G9:H9"/>
    <mergeCell ref="G12:H12"/>
    <mergeCell ref="E14:F14"/>
    <mergeCell ref="G14:H14"/>
    <mergeCell ref="G16:H16"/>
    <mergeCell ref="C2:D2"/>
    <mergeCell ref="G5:H5"/>
    <mergeCell ref="C1:D1"/>
    <mergeCell ref="E2:F2"/>
    <mergeCell ref="E1:F1"/>
    <mergeCell ref="E3:F3"/>
    <mergeCell ref="G3:H3"/>
    <mergeCell ref="E5:F5"/>
    <mergeCell ref="H1:J1"/>
    <mergeCell ref="A7:A8"/>
    <mergeCell ref="A4:A6"/>
    <mergeCell ref="B13:B15"/>
    <mergeCell ref="B9:B11"/>
    <mergeCell ref="B4:B6"/>
    <mergeCell ref="B7:B8"/>
    <mergeCell ref="A17:A18"/>
    <mergeCell ref="A13:A15"/>
    <mergeCell ref="E16:F16"/>
    <mergeCell ref="A9:A11"/>
    <mergeCell ref="E12:F12"/>
    <mergeCell ref="B17:B18"/>
    <mergeCell ref="E9:F9"/>
  </mergeCells>
  <pageMargins left="0" right="0" top="0" bottom="0" header="0" footer="0"/>
  <pageSetup orientation="portrait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Romito</dc:creator>
  <cp:lastModifiedBy>Dee Romito</cp:lastModifiedBy>
  <dcterms:created xsi:type="dcterms:W3CDTF">2017-01-18T19:15:17Z</dcterms:created>
  <dcterms:modified xsi:type="dcterms:W3CDTF">2017-01-18T19:15:17Z</dcterms:modified>
</cp:coreProperties>
</file>